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광고심의 보내는 답변 자료\"/>
    </mc:Choice>
  </mc:AlternateContent>
  <xr:revisionPtr revIDLastSave="0" documentId="8_{959357BD-536E-4547-8027-06F8346132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N4" i="1"/>
  <c r="M4" i="1"/>
  <c r="L5" i="1" l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4" i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4" i="1"/>
  <c r="G4" i="1" s="1"/>
  <c r="B25" i="1"/>
  <c r="C25" i="1" s="1"/>
  <c r="D25" i="1" s="1"/>
  <c r="B27" i="1"/>
  <c r="C27" i="1" s="1"/>
  <c r="D27" i="1" s="1"/>
  <c r="B5" i="1"/>
  <c r="C5" i="1" s="1"/>
  <c r="D5" i="1" s="1"/>
  <c r="B6" i="1"/>
  <c r="C6" i="1" s="1"/>
  <c r="D6" i="1" s="1"/>
  <c r="B7" i="1"/>
  <c r="C7" i="1" s="1"/>
  <c r="D7" i="1" s="1"/>
  <c r="B8" i="1"/>
  <c r="C8" i="1" s="1"/>
  <c r="D8" i="1" s="1"/>
  <c r="B9" i="1"/>
  <c r="C9" i="1" s="1"/>
  <c r="D9" i="1" s="1"/>
  <c r="B10" i="1"/>
  <c r="C10" i="1" s="1"/>
  <c r="D10" i="1" s="1"/>
  <c r="B11" i="1"/>
  <c r="C11" i="1" s="1"/>
  <c r="D11" i="1" s="1"/>
  <c r="B12" i="1"/>
  <c r="D12" i="1" s="1"/>
  <c r="B13" i="1"/>
  <c r="C13" i="1" s="1"/>
  <c r="D13" i="1" s="1"/>
  <c r="B14" i="1"/>
  <c r="C14" i="1" s="1"/>
  <c r="D14" i="1" s="1"/>
  <c r="B15" i="1"/>
  <c r="C15" i="1" s="1"/>
  <c r="D15" i="1" s="1"/>
  <c r="B16" i="1"/>
  <c r="C16" i="1" s="1"/>
  <c r="D16" i="1" s="1"/>
  <c r="B17" i="1"/>
  <c r="C17" i="1" s="1"/>
  <c r="D17" i="1" s="1"/>
  <c r="B18" i="1"/>
  <c r="C18" i="1" s="1"/>
  <c r="D18" i="1" s="1"/>
  <c r="B19" i="1"/>
  <c r="C19" i="1" s="1"/>
  <c r="D19" i="1" s="1"/>
  <c r="B20" i="1"/>
  <c r="C20" i="1" s="1"/>
  <c r="D20" i="1" s="1"/>
  <c r="B21" i="1"/>
  <c r="C21" i="1" s="1"/>
  <c r="D21" i="1" s="1"/>
  <c r="B22" i="1"/>
  <c r="C22" i="1" s="1"/>
  <c r="D22" i="1" s="1"/>
  <c r="B23" i="1"/>
  <c r="C23" i="1" s="1"/>
  <c r="D23" i="1" s="1"/>
  <c r="B24" i="1"/>
  <c r="C24" i="1" s="1"/>
  <c r="D24" i="1" s="1"/>
  <c r="B26" i="1"/>
  <c r="C26" i="1" s="1"/>
  <c r="D26" i="1" s="1"/>
  <c r="B28" i="1"/>
  <c r="C28" i="1" s="1"/>
  <c r="D28" i="1" s="1"/>
  <c r="B29" i="1"/>
  <c r="C29" i="1" s="1"/>
  <c r="D29" i="1" s="1"/>
  <c r="B4" i="1"/>
  <c r="C4" i="1" s="1"/>
  <c r="D4" i="1" s="1"/>
</calcChain>
</file>

<file path=xl/sharedStrings.xml><?xml version="1.0" encoding="utf-8"?>
<sst xmlns="http://schemas.openxmlformats.org/spreadsheetml/2006/main" count="17" uniqueCount="17">
  <si>
    <t>mg</t>
  </si>
  <si>
    <t>mmol</t>
  </si>
  <si>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맑은 고딕"/>
        <family val="2"/>
        <scheme val="minor"/>
      </rPr>
      <t>mol</t>
    </r>
  </si>
  <si>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맑은 고딕"/>
        <family val="2"/>
        <scheme val="minor"/>
      </rPr>
      <t>g</t>
    </r>
  </si>
  <si>
    <r>
      <t>35% Bioavailability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맑은 고딕"/>
        <family val="2"/>
        <scheme val="minor"/>
      </rPr>
      <t>mol)</t>
    </r>
  </si>
  <si>
    <t>SFN             (mg)</t>
  </si>
  <si>
    <r>
      <t>SFN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맑은 고딕"/>
        <family val="2"/>
        <scheme val="minor"/>
      </rPr>
      <t>mol)</t>
    </r>
  </si>
  <si>
    <t>GR              (mg)</t>
  </si>
  <si>
    <t xml:space="preserve">umol </t>
  </si>
  <si>
    <r>
      <t>1:1 mol ratio GR:SFN                   SFN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맑은 고딕"/>
        <family val="2"/>
        <scheme val="minor"/>
      </rPr>
      <t>mol)</t>
    </r>
  </si>
  <si>
    <t>SFN            (mg)</t>
  </si>
  <si>
    <r>
      <t xml:space="preserve">SFN mg to 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맑은 고딕"/>
        <family val="2"/>
        <scheme val="minor"/>
      </rPr>
      <t>mol conversion  (177.27 g/mol)</t>
    </r>
  </si>
  <si>
    <r>
      <t xml:space="preserve">SFN  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맑은 고딕"/>
        <family val="2"/>
        <scheme val="minor"/>
      </rPr>
      <t>mol to mg conversion  (177.27 g/mol)</t>
    </r>
  </si>
  <si>
    <t>Glucoraphanin mg to mmol conversion (437.49 g/mol)</t>
  </si>
  <si>
    <t xml:space="preserve">  </t>
    <phoneticPr fontId="3" type="noConversion"/>
  </si>
  <si>
    <t>34.41% Bioavailability (mg of  SFN)</t>
    <phoneticPr fontId="3" type="noConversion"/>
  </si>
  <si>
    <r>
      <t>34.41% Bioavailability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맑은 고딕"/>
        <family val="2"/>
        <scheme val="minor"/>
      </rPr>
      <t>mol of SFN)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</si>
</sst>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5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1"/>
      <color theme="1"/>
      <name val="Symbol"/>
      <family val="1"/>
      <charset val="2"/>
    </font>
    <font>
      <sz val="8"/>
      <name val="맑은 고딕"/>
      <family val="3"/>
      <charset val="129"/>
      <scheme val="minor"/>
    </font>
    <font>
      <sz val="11"/>
      <color rgb="FF9C0006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>
      <alignment vertical="center"/>
    </xf>
  </cellStyleXfs>
  <cellXfs count="28">
    <xf numFmtId="0" fontId="0" fillId="0" borderId="0" xfId="0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6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/>
    <xf numFmtId="2" fontId="1" fillId="0" borderId="3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176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3" borderId="2" xfId="1" applyBorder="1" applyAlignment="1">
      <alignment horizontal="center"/>
    </xf>
    <xf numFmtId="2" fontId="4" fillId="3" borderId="0" xfId="1" applyNumberFormat="1" applyBorder="1" applyAlignment="1">
      <alignment horizontal="center"/>
    </xf>
    <xf numFmtId="2" fontId="4" fillId="3" borderId="0" xfId="1" applyNumberFormat="1" applyAlignment="1">
      <alignment horizontal="center"/>
    </xf>
  </cellXfs>
  <cellStyles count="2">
    <cellStyle name="나쁨" xfId="1" builtinId="2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workbookViewId="0">
      <selection activeCell="Q10" sqref="Q10"/>
    </sheetView>
  </sheetViews>
  <sheetFormatPr defaultColWidth="9.125" defaultRowHeight="16.5" x14ac:dyDescent="0.3"/>
  <cols>
    <col min="1" max="1" width="9.125" style="5"/>
    <col min="2" max="2" width="9.125" style="8"/>
    <col min="3" max="3" width="9.125" style="4"/>
    <col min="4" max="4" width="17.875" style="4" bestFit="1" customWidth="1"/>
    <col min="5" max="5" width="9.125" style="5"/>
    <col min="6" max="7" width="9.125" style="4"/>
    <col min="8" max="8" width="14" style="5" customWidth="1"/>
    <col min="9" max="9" width="9.125" style="5"/>
    <col min="10" max="10" width="9.125" style="4"/>
    <col min="11" max="11" width="21.25" style="4" customWidth="1"/>
    <col min="12" max="12" width="9.125" style="4"/>
    <col min="13" max="14" width="14.25" style="4" customWidth="1"/>
    <col min="15" max="16384" width="9.125" style="5"/>
  </cols>
  <sheetData>
    <row r="1" spans="1:14" x14ac:dyDescent="0.3">
      <c r="A1" s="22" t="s">
        <v>11</v>
      </c>
      <c r="B1" s="22"/>
      <c r="C1" s="22"/>
      <c r="D1" s="22"/>
      <c r="E1" s="23" t="s">
        <v>12</v>
      </c>
      <c r="F1" s="24"/>
      <c r="G1" s="24"/>
      <c r="H1" s="24"/>
      <c r="I1" s="17" t="s">
        <v>13</v>
      </c>
      <c r="J1" s="11"/>
      <c r="K1" s="11"/>
    </row>
    <row r="2" spans="1:14" x14ac:dyDescent="0.3">
      <c r="A2" s="10"/>
      <c r="B2" s="10"/>
      <c r="C2" s="10"/>
      <c r="D2" s="10"/>
      <c r="E2" s="12"/>
      <c r="F2" s="13"/>
      <c r="G2" s="13"/>
      <c r="H2" s="13"/>
      <c r="I2" s="12"/>
      <c r="J2" s="10"/>
      <c r="K2" s="10"/>
    </row>
    <row r="3" spans="1:14" ht="56.25" customHeight="1" x14ac:dyDescent="0.3">
      <c r="A3" s="2" t="s">
        <v>5</v>
      </c>
      <c r="B3" s="7" t="s">
        <v>1</v>
      </c>
      <c r="C3" s="1" t="s">
        <v>2</v>
      </c>
      <c r="D3" s="3" t="s">
        <v>4</v>
      </c>
      <c r="E3" s="14" t="s">
        <v>6</v>
      </c>
      <c r="F3" s="1" t="s">
        <v>3</v>
      </c>
      <c r="G3" s="1" t="s">
        <v>0</v>
      </c>
      <c r="H3" s="15"/>
      <c r="I3" s="18" t="s">
        <v>7</v>
      </c>
      <c r="J3" s="6" t="s">
        <v>8</v>
      </c>
      <c r="K3" s="3" t="s">
        <v>9</v>
      </c>
      <c r="L3" s="3" t="s">
        <v>10</v>
      </c>
      <c r="M3" s="3" t="s">
        <v>15</v>
      </c>
      <c r="N3" s="3" t="s">
        <v>16</v>
      </c>
    </row>
    <row r="4" spans="1:14" x14ac:dyDescent="0.3">
      <c r="A4" s="5">
        <v>1</v>
      </c>
      <c r="B4" s="8">
        <f>A4/177.27</f>
        <v>5.6411124273706773E-3</v>
      </c>
      <c r="C4" s="4">
        <f>B4*1000</f>
        <v>5.6411124273706772</v>
      </c>
      <c r="D4" s="4">
        <f>C4*0.35</f>
        <v>1.9743893495797369</v>
      </c>
      <c r="E4" s="16">
        <v>1</v>
      </c>
      <c r="F4" s="9">
        <f>E4*177.27</f>
        <v>177.27</v>
      </c>
      <c r="G4" s="9">
        <f>F4/1000</f>
        <v>0.17727000000000001</v>
      </c>
      <c r="H4" s="15"/>
      <c r="I4" s="16">
        <v>1</v>
      </c>
      <c r="J4" s="9">
        <f>I4/437.49*1000</f>
        <v>2.2857665318064413</v>
      </c>
      <c r="K4" s="4">
        <v>2.2857665318064413</v>
      </c>
      <c r="L4" s="4">
        <f>K4*177.27/1000</f>
        <v>0.40519783309332785</v>
      </c>
      <c r="M4" s="4">
        <f>L4*0.3441</f>
        <v>0.13942857436741413</v>
      </c>
      <c r="N4" s="4">
        <f>M4/177.727*1000</f>
        <v>0.7845098064301661</v>
      </c>
    </row>
    <row r="5" spans="1:14" x14ac:dyDescent="0.3">
      <c r="A5" s="5">
        <v>2</v>
      </c>
      <c r="B5" s="8">
        <f t="shared" ref="B5:B29" si="0">A5/177.27</f>
        <v>1.1282224854741355E-2</v>
      </c>
      <c r="C5" s="4">
        <f t="shared" ref="C5:C29" si="1">B5*1000</f>
        <v>11.282224854741354</v>
      </c>
      <c r="D5" s="4">
        <f t="shared" ref="D5:D29" si="2">C5*0.35</f>
        <v>3.9487786991594738</v>
      </c>
      <c r="E5" s="16">
        <v>2</v>
      </c>
      <c r="F5" s="9">
        <f t="shared" ref="F5:F27" si="3">E5*177.27</f>
        <v>354.54</v>
      </c>
      <c r="G5" s="9">
        <f t="shared" ref="G5:G27" si="4">F5/1000</f>
        <v>0.35454000000000002</v>
      </c>
      <c r="H5" s="15"/>
      <c r="I5" s="16">
        <v>5</v>
      </c>
      <c r="J5" s="9">
        <f t="shared" ref="J5:J30" si="5">I5/437.49*1000</f>
        <v>11.428832659032205</v>
      </c>
      <c r="K5" s="4">
        <v>11.428832659032205</v>
      </c>
      <c r="L5" s="4">
        <f t="shared" ref="L5:L30" si="6">K5*177.27/1000</f>
        <v>2.0259891654666391</v>
      </c>
      <c r="M5" s="4">
        <f t="shared" ref="M5:M30" si="7">L5*0.3441</f>
        <v>0.69714287183707058</v>
      </c>
      <c r="N5" s="4">
        <f t="shared" ref="N5:N30" si="8">M5/177.727*1000</f>
        <v>3.9225490321508296</v>
      </c>
    </row>
    <row r="6" spans="1:14" x14ac:dyDescent="0.3">
      <c r="A6" s="5">
        <v>3</v>
      </c>
      <c r="B6" s="8">
        <f t="shared" si="0"/>
        <v>1.6923337282112032E-2</v>
      </c>
      <c r="C6" s="4">
        <f t="shared" si="1"/>
        <v>16.923337282112033</v>
      </c>
      <c r="D6" s="4">
        <f t="shared" si="2"/>
        <v>5.9231680487392113</v>
      </c>
      <c r="E6" s="16">
        <v>5</v>
      </c>
      <c r="F6" s="9">
        <f t="shared" si="3"/>
        <v>886.35</v>
      </c>
      <c r="G6" s="9">
        <f t="shared" si="4"/>
        <v>0.88634999999999997</v>
      </c>
      <c r="H6" s="15"/>
      <c r="I6" s="16">
        <v>10</v>
      </c>
      <c r="J6" s="9">
        <f t="shared" si="5"/>
        <v>22.857665318064409</v>
      </c>
      <c r="K6" s="4">
        <v>22.857665318064409</v>
      </c>
      <c r="L6" s="4">
        <f t="shared" si="6"/>
        <v>4.0519783309332782</v>
      </c>
      <c r="M6" s="4">
        <f t="shared" si="7"/>
        <v>1.3942857436741412</v>
      </c>
      <c r="N6" s="4">
        <f t="shared" si="8"/>
        <v>7.8450980643016592</v>
      </c>
    </row>
    <row r="7" spans="1:14" x14ac:dyDescent="0.3">
      <c r="A7" s="5">
        <v>4</v>
      </c>
      <c r="B7" s="8">
        <f t="shared" si="0"/>
        <v>2.2564449709482709E-2</v>
      </c>
      <c r="C7" s="4">
        <f t="shared" si="1"/>
        <v>22.564449709482709</v>
      </c>
      <c r="D7" s="4">
        <f t="shared" si="2"/>
        <v>7.8975573983189475</v>
      </c>
      <c r="E7" s="16">
        <v>10</v>
      </c>
      <c r="F7" s="9">
        <f t="shared" si="3"/>
        <v>1772.7</v>
      </c>
      <c r="G7" s="9">
        <f t="shared" si="4"/>
        <v>1.7726999999999999</v>
      </c>
      <c r="H7" s="15"/>
      <c r="I7" s="25">
        <v>15</v>
      </c>
      <c r="J7" s="26">
        <f t="shared" si="5"/>
        <v>34.286497977096616</v>
      </c>
      <c r="K7" s="27">
        <v>34.286497977096616</v>
      </c>
      <c r="L7" s="27">
        <f t="shared" si="6"/>
        <v>6.0779674963999177</v>
      </c>
      <c r="M7" s="27">
        <f t="shared" si="7"/>
        <v>2.0914286155112118</v>
      </c>
      <c r="N7" s="27">
        <f t="shared" si="8"/>
        <v>11.767647096452491</v>
      </c>
    </row>
    <row r="8" spans="1:14" x14ac:dyDescent="0.3">
      <c r="A8" s="19">
        <v>5</v>
      </c>
      <c r="B8" s="20">
        <f t="shared" si="0"/>
        <v>2.8205562136853386E-2</v>
      </c>
      <c r="C8" s="21">
        <f t="shared" si="1"/>
        <v>28.205562136853388</v>
      </c>
      <c r="D8" s="21">
        <f t="shared" si="2"/>
        <v>9.8719467478986846</v>
      </c>
      <c r="E8" s="16">
        <v>15</v>
      </c>
      <c r="F8" s="9">
        <f t="shared" si="3"/>
        <v>2659.05</v>
      </c>
      <c r="G8" s="9">
        <f t="shared" si="4"/>
        <v>2.6590500000000001</v>
      </c>
      <c r="H8" s="15"/>
      <c r="I8" s="16">
        <v>20</v>
      </c>
      <c r="J8" s="9">
        <f t="shared" si="5"/>
        <v>45.715330636128819</v>
      </c>
      <c r="K8" s="4">
        <v>45.715330636128819</v>
      </c>
      <c r="L8" s="4">
        <f t="shared" si="6"/>
        <v>8.1039566618665564</v>
      </c>
      <c r="M8" s="4">
        <f t="shared" si="7"/>
        <v>2.7885714873482823</v>
      </c>
      <c r="N8" s="4">
        <f t="shared" si="8"/>
        <v>15.690196128603318</v>
      </c>
    </row>
    <row r="9" spans="1:14" x14ac:dyDescent="0.3">
      <c r="A9" s="19">
        <v>6</v>
      </c>
      <c r="B9" s="20">
        <f t="shared" si="0"/>
        <v>3.3846674564224064E-2</v>
      </c>
      <c r="C9" s="21">
        <f t="shared" si="1"/>
        <v>33.846674564224067</v>
      </c>
      <c r="D9" s="21">
        <f t="shared" si="2"/>
        <v>11.846336097478423</v>
      </c>
      <c r="E9" s="16">
        <v>20</v>
      </c>
      <c r="F9" s="9">
        <f t="shared" si="3"/>
        <v>3545.4</v>
      </c>
      <c r="G9" s="9">
        <f t="shared" si="4"/>
        <v>3.5453999999999999</v>
      </c>
      <c r="H9" s="15"/>
      <c r="I9" s="16">
        <v>25</v>
      </c>
      <c r="J9" s="9">
        <f t="shared" si="5"/>
        <v>57.144163295161036</v>
      </c>
      <c r="K9" s="4">
        <v>57.144163295161036</v>
      </c>
      <c r="L9" s="4">
        <f t="shared" si="6"/>
        <v>10.129945827333197</v>
      </c>
      <c r="M9" s="4">
        <f t="shared" si="7"/>
        <v>3.4857143591853532</v>
      </c>
      <c r="N9" s="4">
        <f t="shared" si="8"/>
        <v>19.612745160754152</v>
      </c>
    </row>
    <row r="10" spans="1:14" x14ac:dyDescent="0.3">
      <c r="A10" s="19">
        <v>7</v>
      </c>
      <c r="B10" s="20">
        <f t="shared" si="0"/>
        <v>3.9487786991594741E-2</v>
      </c>
      <c r="C10" s="21">
        <f t="shared" si="1"/>
        <v>39.487786991594739</v>
      </c>
      <c r="D10" s="21">
        <f t="shared" si="2"/>
        <v>13.820725447058157</v>
      </c>
      <c r="E10" s="16">
        <v>25</v>
      </c>
      <c r="F10" s="9">
        <f t="shared" si="3"/>
        <v>4431.75</v>
      </c>
      <c r="G10" s="9">
        <f t="shared" si="4"/>
        <v>4.4317500000000001</v>
      </c>
      <c r="H10" s="15"/>
      <c r="I10" s="16">
        <v>30</v>
      </c>
      <c r="J10" s="9">
        <f t="shared" si="5"/>
        <v>68.572995954193232</v>
      </c>
      <c r="K10" s="4">
        <v>68.572995954193232</v>
      </c>
      <c r="L10" s="4">
        <f t="shared" si="6"/>
        <v>12.155934992799835</v>
      </c>
      <c r="M10" s="4">
        <f t="shared" si="7"/>
        <v>4.1828572310224237</v>
      </c>
      <c r="N10" s="4">
        <f t="shared" si="8"/>
        <v>23.535294192904981</v>
      </c>
    </row>
    <row r="11" spans="1:14" x14ac:dyDescent="0.3">
      <c r="A11" s="19">
        <v>8</v>
      </c>
      <c r="B11" s="20">
        <f t="shared" si="0"/>
        <v>4.5128899418965418E-2</v>
      </c>
      <c r="C11" s="21">
        <f t="shared" si="1"/>
        <v>45.128899418965418</v>
      </c>
      <c r="D11" s="21">
        <f t="shared" si="2"/>
        <v>15.795114796637895</v>
      </c>
      <c r="E11" s="16">
        <v>30</v>
      </c>
      <c r="F11" s="9">
        <f t="shared" si="3"/>
        <v>5318.1</v>
      </c>
      <c r="G11" s="9">
        <f t="shared" si="4"/>
        <v>5.3181000000000003</v>
      </c>
      <c r="H11" s="15"/>
      <c r="I11" s="16">
        <v>35</v>
      </c>
      <c r="J11" s="9">
        <f t="shared" si="5"/>
        <v>80.001828613225442</v>
      </c>
      <c r="K11" s="4">
        <v>80.001828613225442</v>
      </c>
      <c r="L11" s="4">
        <f t="shared" si="6"/>
        <v>14.181924158266474</v>
      </c>
      <c r="M11" s="4">
        <f t="shared" si="7"/>
        <v>4.8800001028594941</v>
      </c>
      <c r="N11" s="4">
        <f t="shared" si="8"/>
        <v>27.457843225055811</v>
      </c>
    </row>
    <row r="12" spans="1:14" x14ac:dyDescent="0.3">
      <c r="A12" s="19">
        <v>9</v>
      </c>
      <c r="B12" s="20">
        <f t="shared" si="0"/>
        <v>5.0770011846336095E-2</v>
      </c>
      <c r="C12" s="21">
        <v>6</v>
      </c>
      <c r="D12" s="21">
        <f t="shared" si="2"/>
        <v>2.0999999999999996</v>
      </c>
      <c r="E12" s="16">
        <v>35</v>
      </c>
      <c r="F12" s="9">
        <f t="shared" si="3"/>
        <v>6204.4500000000007</v>
      </c>
      <c r="G12" s="9">
        <f t="shared" si="4"/>
        <v>6.2044500000000005</v>
      </c>
      <c r="H12" s="15"/>
      <c r="I12" s="16">
        <v>40</v>
      </c>
      <c r="J12" s="9">
        <f t="shared" si="5"/>
        <v>91.430661272257638</v>
      </c>
      <c r="K12" s="4">
        <v>91.430661272257638</v>
      </c>
      <c r="L12" s="4">
        <f t="shared" si="6"/>
        <v>16.207913323733113</v>
      </c>
      <c r="M12" s="4">
        <f t="shared" si="7"/>
        <v>5.5771429746965646</v>
      </c>
      <c r="N12" s="4">
        <f t="shared" si="8"/>
        <v>31.380392257206637</v>
      </c>
    </row>
    <row r="13" spans="1:14" x14ac:dyDescent="0.3">
      <c r="A13" s="19">
        <v>10</v>
      </c>
      <c r="B13" s="20">
        <f t="shared" si="0"/>
        <v>5.6411124273706773E-2</v>
      </c>
      <c r="C13" s="21">
        <f t="shared" si="1"/>
        <v>56.411124273706776</v>
      </c>
      <c r="D13" s="21">
        <f t="shared" si="2"/>
        <v>19.743893495797369</v>
      </c>
      <c r="E13" s="16">
        <v>40</v>
      </c>
      <c r="F13" s="9">
        <f t="shared" si="3"/>
        <v>7090.8</v>
      </c>
      <c r="G13" s="9">
        <f t="shared" si="4"/>
        <v>7.0907999999999998</v>
      </c>
      <c r="H13" s="15"/>
      <c r="I13" s="16">
        <v>45</v>
      </c>
      <c r="J13" s="9">
        <f t="shared" si="5"/>
        <v>102.85949393128986</v>
      </c>
      <c r="K13" s="4">
        <v>102.85949393128986</v>
      </c>
      <c r="L13" s="4">
        <f t="shared" si="6"/>
        <v>18.233902489199753</v>
      </c>
      <c r="M13" s="4">
        <f t="shared" si="7"/>
        <v>6.2742858465336351</v>
      </c>
      <c r="N13" s="4">
        <f t="shared" si="8"/>
        <v>35.302941289357463</v>
      </c>
    </row>
    <row r="14" spans="1:14" x14ac:dyDescent="0.3">
      <c r="A14" s="5">
        <v>11</v>
      </c>
      <c r="B14" s="8">
        <f t="shared" si="0"/>
        <v>6.205223670107745E-2</v>
      </c>
      <c r="C14" s="4">
        <f t="shared" si="1"/>
        <v>62.052236701077447</v>
      </c>
      <c r="D14" s="4">
        <f t="shared" si="2"/>
        <v>21.718282845377104</v>
      </c>
      <c r="E14" s="16">
        <v>45</v>
      </c>
      <c r="F14" s="9">
        <f t="shared" si="3"/>
        <v>7977.1500000000005</v>
      </c>
      <c r="G14" s="9">
        <f t="shared" si="4"/>
        <v>7.9771500000000009</v>
      </c>
      <c r="H14" s="15"/>
      <c r="I14" s="16">
        <v>50</v>
      </c>
      <c r="J14" s="9">
        <f t="shared" si="5"/>
        <v>114.28832659032207</v>
      </c>
      <c r="K14" s="4">
        <v>114.28832659032207</v>
      </c>
      <c r="L14" s="4">
        <f t="shared" si="6"/>
        <v>20.259891654666394</v>
      </c>
      <c r="M14" s="4">
        <f t="shared" si="7"/>
        <v>6.9714287183707064</v>
      </c>
      <c r="N14" s="4">
        <f t="shared" si="8"/>
        <v>39.225490321508303</v>
      </c>
    </row>
    <row r="15" spans="1:14" x14ac:dyDescent="0.3">
      <c r="A15" s="5">
        <v>12</v>
      </c>
      <c r="B15" s="8">
        <f t="shared" si="0"/>
        <v>6.7693349128448127E-2</v>
      </c>
      <c r="C15" s="4">
        <f t="shared" si="1"/>
        <v>67.693349128448133</v>
      </c>
      <c r="D15" s="4">
        <f t="shared" si="2"/>
        <v>23.692672194956845</v>
      </c>
      <c r="E15" s="16">
        <v>50</v>
      </c>
      <c r="F15" s="9">
        <f t="shared" si="3"/>
        <v>8863.5</v>
      </c>
      <c r="G15" s="9">
        <f t="shared" si="4"/>
        <v>8.8635000000000002</v>
      </c>
      <c r="H15" s="15"/>
      <c r="I15" s="16">
        <v>55</v>
      </c>
      <c r="J15" s="9">
        <f t="shared" si="5"/>
        <v>125.71715924935428</v>
      </c>
      <c r="K15" s="4">
        <v>125.71715924935428</v>
      </c>
      <c r="L15" s="4">
        <f t="shared" si="6"/>
        <v>22.285880820133034</v>
      </c>
      <c r="M15" s="4">
        <f t="shared" si="7"/>
        <v>7.6685715902077778</v>
      </c>
      <c r="N15" s="4">
        <f t="shared" si="8"/>
        <v>43.148039353659136</v>
      </c>
    </row>
    <row r="16" spans="1:14" x14ac:dyDescent="0.3">
      <c r="A16" s="5">
        <v>13</v>
      </c>
      <c r="B16" s="8">
        <f t="shared" si="0"/>
        <v>7.3334461555818797E-2</v>
      </c>
      <c r="C16" s="4">
        <f t="shared" si="1"/>
        <v>73.334461555818791</v>
      </c>
      <c r="D16" s="4">
        <f t="shared" si="2"/>
        <v>25.667061544536576</v>
      </c>
      <c r="E16" s="16">
        <v>55</v>
      </c>
      <c r="F16" s="9">
        <f t="shared" si="3"/>
        <v>9749.85</v>
      </c>
      <c r="G16" s="9">
        <f t="shared" si="4"/>
        <v>9.7498500000000003</v>
      </c>
      <c r="H16" s="15"/>
      <c r="I16" s="16">
        <v>60</v>
      </c>
      <c r="J16" s="9">
        <f t="shared" si="5"/>
        <v>137.14599190838646</v>
      </c>
      <c r="K16" s="4">
        <v>137.14599190838646</v>
      </c>
      <c r="L16" s="4">
        <f t="shared" si="6"/>
        <v>24.311869985599671</v>
      </c>
      <c r="M16" s="4">
        <f t="shared" si="7"/>
        <v>8.3657144620448474</v>
      </c>
      <c r="N16" s="4">
        <f t="shared" si="8"/>
        <v>47.070588385809963</v>
      </c>
    </row>
    <row r="17" spans="1:14" x14ac:dyDescent="0.3">
      <c r="A17" s="5">
        <v>14</v>
      </c>
      <c r="B17" s="8">
        <f t="shared" si="0"/>
        <v>7.8975573983189482E-2</v>
      </c>
      <c r="C17" s="4">
        <f t="shared" si="1"/>
        <v>78.975573983189477</v>
      </c>
      <c r="D17" s="4">
        <f t="shared" si="2"/>
        <v>27.641450894116314</v>
      </c>
      <c r="E17" s="16">
        <v>60</v>
      </c>
      <c r="F17" s="9">
        <f t="shared" si="3"/>
        <v>10636.2</v>
      </c>
      <c r="G17" s="9">
        <f t="shared" si="4"/>
        <v>10.636200000000001</v>
      </c>
      <c r="H17" s="15"/>
      <c r="I17" s="16">
        <v>65</v>
      </c>
      <c r="J17" s="9">
        <f t="shared" si="5"/>
        <v>148.57482456741869</v>
      </c>
      <c r="K17" s="4">
        <v>148.57482456741869</v>
      </c>
      <c r="L17" s="4">
        <f t="shared" si="6"/>
        <v>26.337859151066315</v>
      </c>
      <c r="M17" s="4">
        <f t="shared" si="7"/>
        <v>9.0628573338819187</v>
      </c>
      <c r="N17" s="4">
        <f t="shared" si="8"/>
        <v>50.993137417960796</v>
      </c>
    </row>
    <row r="18" spans="1:14" x14ac:dyDescent="0.3">
      <c r="A18" s="5">
        <v>15</v>
      </c>
      <c r="B18" s="8">
        <f t="shared" si="0"/>
        <v>8.4616686410560152E-2</v>
      </c>
      <c r="C18" s="4">
        <f t="shared" si="1"/>
        <v>84.616686410560149</v>
      </c>
      <c r="D18" s="4">
        <f t="shared" si="2"/>
        <v>29.615840243696049</v>
      </c>
      <c r="E18" s="16">
        <v>65</v>
      </c>
      <c r="F18" s="9">
        <f t="shared" si="3"/>
        <v>11522.550000000001</v>
      </c>
      <c r="G18" s="9">
        <f t="shared" si="4"/>
        <v>11.522550000000001</v>
      </c>
      <c r="H18" s="15"/>
      <c r="I18" s="16">
        <v>70</v>
      </c>
      <c r="J18" s="9">
        <f t="shared" si="5"/>
        <v>160.00365722645088</v>
      </c>
      <c r="K18" s="4">
        <v>160.00365722645088</v>
      </c>
      <c r="L18" s="4">
        <f t="shared" si="6"/>
        <v>28.363848316532948</v>
      </c>
      <c r="M18" s="4">
        <f t="shared" si="7"/>
        <v>9.7600002057189883</v>
      </c>
      <c r="N18" s="4">
        <f t="shared" si="8"/>
        <v>54.915686450111622</v>
      </c>
    </row>
    <row r="19" spans="1:14" x14ac:dyDescent="0.3">
      <c r="A19" s="5">
        <v>16</v>
      </c>
      <c r="B19" s="8">
        <f t="shared" si="0"/>
        <v>9.0257798837930836E-2</v>
      </c>
      <c r="C19" s="4">
        <f t="shared" si="1"/>
        <v>90.257798837930835</v>
      </c>
      <c r="D19" s="4">
        <f t="shared" si="2"/>
        <v>31.59022959327579</v>
      </c>
      <c r="E19" s="16">
        <v>70</v>
      </c>
      <c r="F19" s="9">
        <f t="shared" si="3"/>
        <v>12408.900000000001</v>
      </c>
      <c r="G19" s="9">
        <f t="shared" si="4"/>
        <v>12.408900000000001</v>
      </c>
      <c r="H19" s="15"/>
      <c r="I19" s="16">
        <v>75</v>
      </c>
      <c r="J19" s="9">
        <f t="shared" si="5"/>
        <v>171.43248988548311</v>
      </c>
      <c r="K19" s="4">
        <v>171.43248988548311</v>
      </c>
      <c r="L19" s="4">
        <f t="shared" si="6"/>
        <v>30.389837481999592</v>
      </c>
      <c r="M19" s="4">
        <f t="shared" si="7"/>
        <v>10.45714307755606</v>
      </c>
      <c r="N19" s="4">
        <f t="shared" si="8"/>
        <v>58.838235482262455</v>
      </c>
    </row>
    <row r="20" spans="1:14" x14ac:dyDescent="0.3">
      <c r="A20" s="5">
        <v>17</v>
      </c>
      <c r="B20" s="8">
        <f t="shared" si="0"/>
        <v>9.5898911265301506E-2</v>
      </c>
      <c r="C20" s="4">
        <f t="shared" si="1"/>
        <v>95.898911265301507</v>
      </c>
      <c r="D20" s="4">
        <f t="shared" si="2"/>
        <v>33.564618942855525</v>
      </c>
      <c r="E20" s="16">
        <v>75</v>
      </c>
      <c r="F20" s="9">
        <f t="shared" si="3"/>
        <v>13295.25</v>
      </c>
      <c r="G20" s="9">
        <f t="shared" si="4"/>
        <v>13.295249999999999</v>
      </c>
      <c r="H20" s="15"/>
      <c r="I20" s="16">
        <v>80</v>
      </c>
      <c r="J20" s="9">
        <f t="shared" si="5"/>
        <v>182.86132254451528</v>
      </c>
      <c r="K20" s="4">
        <v>182.86132254451528</v>
      </c>
      <c r="L20" s="4">
        <f t="shared" si="6"/>
        <v>32.415826647466226</v>
      </c>
      <c r="M20" s="4">
        <f t="shared" si="7"/>
        <v>11.154285949393129</v>
      </c>
      <c r="N20" s="4">
        <f t="shared" si="8"/>
        <v>62.760784514413274</v>
      </c>
    </row>
    <row r="21" spans="1:14" x14ac:dyDescent="0.3">
      <c r="A21" s="5">
        <v>18</v>
      </c>
      <c r="B21" s="8">
        <f t="shared" si="0"/>
        <v>0.10154002369267219</v>
      </c>
      <c r="C21" s="4">
        <f t="shared" si="1"/>
        <v>101.54002369267219</v>
      </c>
      <c r="D21" s="4">
        <f t="shared" si="2"/>
        <v>35.539008292435263</v>
      </c>
      <c r="E21" s="16">
        <v>80</v>
      </c>
      <c r="F21" s="9">
        <f t="shared" si="3"/>
        <v>14181.6</v>
      </c>
      <c r="G21" s="9">
        <f t="shared" si="4"/>
        <v>14.1816</v>
      </c>
      <c r="H21" s="15"/>
      <c r="I21" s="16">
        <v>85</v>
      </c>
      <c r="J21" s="9">
        <f t="shared" si="5"/>
        <v>194.2901552035475</v>
      </c>
      <c r="K21" s="4">
        <v>194.2901552035475</v>
      </c>
      <c r="L21" s="4">
        <f t="shared" si="6"/>
        <v>34.441815812932866</v>
      </c>
      <c r="M21" s="4">
        <f t="shared" si="7"/>
        <v>11.851428821230201</v>
      </c>
      <c r="N21" s="4">
        <f t="shared" si="8"/>
        <v>66.683333546564114</v>
      </c>
    </row>
    <row r="22" spans="1:14" x14ac:dyDescent="0.3">
      <c r="A22" s="5">
        <v>19</v>
      </c>
      <c r="B22" s="8">
        <f t="shared" si="0"/>
        <v>0.10718113612004286</v>
      </c>
      <c r="C22" s="4">
        <f t="shared" si="1"/>
        <v>107.18113612004286</v>
      </c>
      <c r="D22" s="4">
        <f t="shared" si="2"/>
        <v>37.513397642015001</v>
      </c>
      <c r="E22" s="16">
        <v>85</v>
      </c>
      <c r="F22" s="9">
        <f t="shared" si="3"/>
        <v>15067.95</v>
      </c>
      <c r="G22" s="9">
        <f t="shared" si="4"/>
        <v>15.067950000000002</v>
      </c>
      <c r="H22" s="15"/>
      <c r="I22" s="16">
        <v>90</v>
      </c>
      <c r="J22" s="9">
        <f t="shared" si="5"/>
        <v>205.71898786257972</v>
      </c>
      <c r="K22" s="4">
        <v>205.71898786257972</v>
      </c>
      <c r="L22" s="4">
        <f t="shared" si="6"/>
        <v>36.467804978399506</v>
      </c>
      <c r="M22" s="4">
        <f t="shared" si="7"/>
        <v>12.54857169306727</v>
      </c>
      <c r="N22" s="4">
        <f t="shared" si="8"/>
        <v>70.605882578714926</v>
      </c>
    </row>
    <row r="23" spans="1:14" x14ac:dyDescent="0.3">
      <c r="A23" s="5">
        <v>20</v>
      </c>
      <c r="B23" s="8">
        <f t="shared" si="0"/>
        <v>0.11282224854741355</v>
      </c>
      <c r="C23" s="4">
        <f t="shared" si="1"/>
        <v>112.82224854741355</v>
      </c>
      <c r="D23" s="4">
        <f t="shared" si="2"/>
        <v>39.487786991594739</v>
      </c>
      <c r="E23" s="16">
        <v>90</v>
      </c>
      <c r="F23" s="9">
        <f t="shared" si="3"/>
        <v>15954.300000000001</v>
      </c>
      <c r="G23" s="9">
        <f t="shared" si="4"/>
        <v>15.954300000000002</v>
      </c>
      <c r="H23" s="15"/>
      <c r="I23" s="16">
        <v>95</v>
      </c>
      <c r="J23" s="9">
        <f t="shared" si="5"/>
        <v>217.14782052161192</v>
      </c>
      <c r="K23" s="4">
        <v>217.14782052161192</v>
      </c>
      <c r="L23" s="4">
        <f t="shared" si="6"/>
        <v>38.493794143866147</v>
      </c>
      <c r="M23" s="4">
        <f t="shared" si="7"/>
        <v>13.245714564904342</v>
      </c>
      <c r="N23" s="4">
        <f t="shared" si="8"/>
        <v>74.528431610865766</v>
      </c>
    </row>
    <row r="24" spans="1:14" x14ac:dyDescent="0.3">
      <c r="A24" s="5">
        <v>30</v>
      </c>
      <c r="B24" s="8">
        <f t="shared" si="0"/>
        <v>0.1692333728211203</v>
      </c>
      <c r="C24" s="4">
        <f t="shared" si="1"/>
        <v>169.2333728211203</v>
      </c>
      <c r="D24" s="4">
        <f t="shared" si="2"/>
        <v>59.231680487392097</v>
      </c>
      <c r="E24" s="16">
        <v>95</v>
      </c>
      <c r="F24" s="9">
        <f t="shared" si="3"/>
        <v>16840.650000000001</v>
      </c>
      <c r="G24" s="9">
        <f t="shared" si="4"/>
        <v>16.84065</v>
      </c>
      <c r="H24" s="15"/>
      <c r="I24" s="16">
        <v>100</v>
      </c>
      <c r="J24" s="9">
        <f t="shared" si="5"/>
        <v>228.57665318064414</v>
      </c>
      <c r="K24" s="4">
        <v>228.57665318064414</v>
      </c>
      <c r="L24" s="4">
        <f t="shared" si="6"/>
        <v>40.519783309332787</v>
      </c>
      <c r="M24" s="4">
        <f t="shared" si="7"/>
        <v>13.942857436741413</v>
      </c>
      <c r="N24" s="4">
        <f t="shared" si="8"/>
        <v>78.450980643016607</v>
      </c>
    </row>
    <row r="25" spans="1:14" x14ac:dyDescent="0.3">
      <c r="A25" s="5">
        <v>35</v>
      </c>
      <c r="B25" s="8">
        <f t="shared" si="0"/>
        <v>0.19743893495797371</v>
      </c>
      <c r="C25" s="4">
        <f t="shared" si="1"/>
        <v>197.43893495797371</v>
      </c>
      <c r="D25" s="4">
        <f t="shared" si="2"/>
        <v>69.103627235290801</v>
      </c>
      <c r="E25" s="16">
        <v>100</v>
      </c>
      <c r="F25" s="9">
        <f t="shared" si="3"/>
        <v>17727</v>
      </c>
      <c r="G25" s="9">
        <f t="shared" si="4"/>
        <v>17.727</v>
      </c>
      <c r="H25" s="15"/>
      <c r="I25" s="16">
        <v>125</v>
      </c>
      <c r="J25" s="9">
        <f t="shared" si="5"/>
        <v>285.72081647580518</v>
      </c>
      <c r="K25" s="4">
        <v>285.72081647580518</v>
      </c>
      <c r="L25" s="4">
        <f t="shared" si="6"/>
        <v>50.649729136665982</v>
      </c>
      <c r="M25" s="4">
        <f t="shared" si="7"/>
        <v>17.428571795926764</v>
      </c>
      <c r="N25" s="4">
        <f t="shared" si="8"/>
        <v>98.063725803770751</v>
      </c>
    </row>
    <row r="26" spans="1:14" x14ac:dyDescent="0.3">
      <c r="A26" s="5">
        <v>40</v>
      </c>
      <c r="B26" s="8">
        <f t="shared" si="0"/>
        <v>0.22564449709482709</v>
      </c>
      <c r="C26" s="4">
        <f t="shared" si="1"/>
        <v>225.6444970948271</v>
      </c>
      <c r="D26" s="4">
        <f t="shared" si="2"/>
        <v>78.975573983189477</v>
      </c>
      <c r="E26" s="16">
        <v>150</v>
      </c>
      <c r="F26" s="9">
        <f t="shared" si="3"/>
        <v>26590.5</v>
      </c>
      <c r="G26" s="9">
        <f t="shared" si="4"/>
        <v>26.590499999999999</v>
      </c>
      <c r="H26" s="15"/>
      <c r="I26" s="16">
        <v>150</v>
      </c>
      <c r="J26" s="9">
        <f t="shared" si="5"/>
        <v>342.86497977096622</v>
      </c>
      <c r="K26" s="4">
        <v>342.86497977096622</v>
      </c>
      <c r="L26" s="4">
        <f t="shared" si="6"/>
        <v>60.779674963999184</v>
      </c>
      <c r="M26" s="4">
        <f t="shared" si="7"/>
        <v>20.914286155112119</v>
      </c>
      <c r="N26" s="4">
        <f t="shared" si="8"/>
        <v>117.67647096452491</v>
      </c>
    </row>
    <row r="27" spans="1:14" x14ac:dyDescent="0.3">
      <c r="A27" s="5">
        <v>45</v>
      </c>
      <c r="B27" s="8">
        <f t="shared" si="0"/>
        <v>0.25385005923168047</v>
      </c>
      <c r="C27" s="4">
        <f t="shared" si="1"/>
        <v>253.85005923168046</v>
      </c>
      <c r="D27" s="4">
        <f t="shared" si="2"/>
        <v>88.847520731088153</v>
      </c>
      <c r="E27" s="16">
        <v>200</v>
      </c>
      <c r="F27" s="9">
        <f t="shared" si="3"/>
        <v>35454</v>
      </c>
      <c r="G27" s="9">
        <f t="shared" si="4"/>
        <v>35.454000000000001</v>
      </c>
      <c r="H27" s="15"/>
      <c r="I27" s="16">
        <v>175</v>
      </c>
      <c r="J27" s="9">
        <f t="shared" si="5"/>
        <v>400.00914306612725</v>
      </c>
      <c r="K27" s="4">
        <v>400.00914306612725</v>
      </c>
      <c r="L27" s="4">
        <f t="shared" si="6"/>
        <v>70.909620791332387</v>
      </c>
      <c r="M27" s="4">
        <f t="shared" si="7"/>
        <v>24.400000514297474</v>
      </c>
      <c r="N27" s="4">
        <f t="shared" si="8"/>
        <v>137.2892161252791</v>
      </c>
    </row>
    <row r="28" spans="1:14" x14ac:dyDescent="0.3">
      <c r="A28" s="5">
        <v>50</v>
      </c>
      <c r="B28" s="8">
        <f t="shared" si="0"/>
        <v>0.28205562136853385</v>
      </c>
      <c r="C28" s="4">
        <f t="shared" si="1"/>
        <v>282.05562136853382</v>
      </c>
      <c r="D28" s="4">
        <f t="shared" si="2"/>
        <v>98.719467478986829</v>
      </c>
      <c r="E28" s="16"/>
      <c r="F28" s="9"/>
      <c r="G28" s="9"/>
      <c r="H28" s="15"/>
      <c r="I28" s="16">
        <v>200</v>
      </c>
      <c r="J28" s="9">
        <f t="shared" si="5"/>
        <v>457.15330636128829</v>
      </c>
      <c r="K28" s="4">
        <v>457.15330636128829</v>
      </c>
      <c r="L28" s="4">
        <f t="shared" si="6"/>
        <v>81.039566618665575</v>
      </c>
      <c r="M28" s="4">
        <f t="shared" si="7"/>
        <v>27.885714873482826</v>
      </c>
      <c r="N28" s="4">
        <f t="shared" si="8"/>
        <v>156.90196128603321</v>
      </c>
    </row>
    <row r="29" spans="1:14" x14ac:dyDescent="0.3">
      <c r="A29" s="5">
        <v>60</v>
      </c>
      <c r="B29" s="8">
        <f t="shared" si="0"/>
        <v>0.33846674564224061</v>
      </c>
      <c r="C29" s="4">
        <f t="shared" si="1"/>
        <v>338.4667456422406</v>
      </c>
      <c r="D29" s="4">
        <f t="shared" si="2"/>
        <v>118.46336097478419</v>
      </c>
      <c r="E29" s="16"/>
      <c r="F29" s="9"/>
      <c r="G29" s="9"/>
      <c r="H29" s="15"/>
      <c r="I29" s="16">
        <v>225</v>
      </c>
      <c r="J29" s="9">
        <f t="shared" si="5"/>
        <v>514.29746965644927</v>
      </c>
      <c r="K29" s="4">
        <v>514.29746965644927</v>
      </c>
      <c r="L29" s="4">
        <f t="shared" si="6"/>
        <v>91.169512445998777</v>
      </c>
      <c r="M29" s="4">
        <f t="shared" si="7"/>
        <v>31.371429232668181</v>
      </c>
      <c r="N29" s="4">
        <f t="shared" si="8"/>
        <v>176.51470644678739</v>
      </c>
    </row>
    <row r="30" spans="1:14" x14ac:dyDescent="0.3">
      <c r="E30" s="16"/>
      <c r="F30" s="9"/>
      <c r="G30" s="9"/>
      <c r="H30" s="15"/>
      <c r="I30" s="16">
        <v>250</v>
      </c>
      <c r="J30" s="9">
        <f t="shared" si="5"/>
        <v>571.44163295161036</v>
      </c>
      <c r="K30" s="4">
        <v>571.44163295161036</v>
      </c>
      <c r="L30" s="4">
        <f t="shared" si="6"/>
        <v>101.29945827333196</v>
      </c>
      <c r="M30" s="4">
        <f t="shared" si="7"/>
        <v>34.857143591853529</v>
      </c>
      <c r="N30" s="4">
        <f t="shared" si="8"/>
        <v>196.1274516075415</v>
      </c>
    </row>
    <row r="31" spans="1:14" x14ac:dyDescent="0.3">
      <c r="G31" s="4" t="s">
        <v>14</v>
      </c>
    </row>
  </sheetData>
  <mergeCells count="2">
    <mergeCell ref="A1:D1"/>
    <mergeCell ref="E1:H1"/>
  </mergeCells>
  <phoneticPr fontId="3" type="noConversion"/>
  <pageMargins left="0.7" right="0.7" top="0.75" bottom="0.75" header="0.3" footer="0.3"/>
  <pageSetup scale="6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U5" sqref="U5"/>
    </sheetView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Nutramax Labs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Cornblatt</dc:creator>
  <cp:lastModifiedBy>A</cp:lastModifiedBy>
  <cp:lastPrinted>2020-04-06T08:56:56Z</cp:lastPrinted>
  <dcterms:created xsi:type="dcterms:W3CDTF">2017-02-20T15:42:02Z</dcterms:created>
  <dcterms:modified xsi:type="dcterms:W3CDTF">2021-01-07T22:31:42Z</dcterms:modified>
</cp:coreProperties>
</file>